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28680" yWindow="65416" windowWidth="29040" windowHeight="177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91029"/>
  <extLst/>
</workbook>
</file>

<file path=xl/comments1.xml><?xml version="1.0" encoding="utf-8"?>
<comments xmlns="http://schemas.openxmlformats.org/spreadsheetml/2006/main">
  <authors>
    <author>argocd</author>
  </authors>
  <commentList>
    <comment ref="A27" authorId="0">
      <text>
        <r>
          <rPr>
            <sz val="11"/>
            <color theme="1"/>
            <rFont val="Swissresans"/>
            <family val="2"/>
          </rPr>
          <t>======
ID#AAAAKikgG6E
lenka    (2020-10-18 20:20:51)
kontrola na súčet zahraničných a slovenských, musí byť 0, inakšie to nesedí</t>
        </r>
      </text>
    </comment>
  </commentList>
</comments>
</file>

<file path=xl/sharedStrings.xml><?xml version="1.0" encoding="utf-8"?>
<sst xmlns="http://schemas.openxmlformats.org/spreadsheetml/2006/main" count="32" uniqueCount="32">
  <si>
    <t>Krajina</t>
  </si>
  <si>
    <t>Región VT</t>
  </si>
  <si>
    <t>Mesto VT</t>
  </si>
  <si>
    <t>Štrba</t>
  </si>
  <si>
    <t>Poprad</t>
  </si>
  <si>
    <t>v % 2020</t>
  </si>
  <si>
    <t>v % 2019</t>
  </si>
  <si>
    <t>Trend YoY</t>
  </si>
  <si>
    <t>Poč.návšt. Spolu</t>
  </si>
  <si>
    <t>Z toho zahraniční</t>
  </si>
  <si>
    <t>Slovensko</t>
  </si>
  <si>
    <t>Česko</t>
  </si>
  <si>
    <t>Poľsko</t>
  </si>
  <si>
    <t>Maďarsko</t>
  </si>
  <si>
    <t>Ukrajina</t>
  </si>
  <si>
    <t>Nemecko</t>
  </si>
  <si>
    <t>Rumunsko</t>
  </si>
  <si>
    <t>Veľká Británia</t>
  </si>
  <si>
    <t>Litva</t>
  </si>
  <si>
    <t>Rusko</t>
  </si>
  <si>
    <t>Rakúsko</t>
  </si>
  <si>
    <t>Estónsko</t>
  </si>
  <si>
    <t>Lotyšsko</t>
  </si>
  <si>
    <t>Taliansko</t>
  </si>
  <si>
    <t>USA</t>
  </si>
  <si>
    <t>Švajčiarsko</t>
  </si>
  <si>
    <t>Belgicko</t>
  </si>
  <si>
    <t>Holandsko</t>
  </si>
  <si>
    <t>Francúzsko</t>
  </si>
  <si>
    <t>Izrael</t>
  </si>
  <si>
    <t>KONTROLA</t>
  </si>
  <si>
    <t>Štruktúra ubytovaných návštevníkov v RVT za prvých 8.mesiacov roku 2020 v porovnaní s 8. mesiacmi roku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</si>
</sst>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"/>
  </numFmts>
  <fonts count="7">
    <font>
      <sz val="11"/>
      <color theme="1"/>
      <name val="Swissresans"/>
      <family val="2"/>
    </font>
    <font>
      <sz val="10"/>
      <name val="Arial"/>
      <family val="2"/>
    </font>
    <font>
      <sz val="11"/>
      <name val="Swissresans"/>
      <family val="2"/>
    </font>
    <font>
      <b/>
      <u val="single"/>
      <sz val="11"/>
      <color theme="1"/>
      <name val="Swissresans"/>
      <family val="2"/>
    </font>
    <font>
      <sz val="9"/>
      <color rgb="FF000000"/>
      <name val="Swissresans"/>
      <family val="2"/>
    </font>
    <font>
      <sz val="9"/>
      <color rgb="FF1A1A1A"/>
      <name val="Swissresans"/>
      <family val="2"/>
    </font>
    <font>
      <b/>
      <sz val="8"/>
      <name val="Swissresans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49" fontId="0" fillId="0" borderId="0" xfId="0" applyNumberFormat="1" applyFont="1"/>
    <xf numFmtId="164" fontId="0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49" fontId="3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49" fontId="0" fillId="0" borderId="6" xfId="0" applyNumberFormat="1" applyBorder="1" applyAlignment="1">
      <alignment horizontal="center"/>
    </xf>
    <xf numFmtId="0" fontId="0" fillId="0" borderId="0" xfId="0"/>
    <xf numFmtId="49" fontId="0" fillId="0" borderId="7" xfId="0" applyNumberFormat="1" applyBorder="1"/>
    <xf numFmtId="49" fontId="0" fillId="0" borderId="8" xfId="0" applyNumberFormat="1" applyBorder="1"/>
    <xf numFmtId="49" fontId="3" fillId="0" borderId="4" xfId="0" applyNumberFormat="1" applyFont="1" applyBorder="1" applyAlignment="1">
      <alignment horizontal="center"/>
    </xf>
    <xf numFmtId="49" fontId="0" fillId="0" borderId="9" xfId="0" applyNumberFormat="1" applyBorder="1"/>
    <xf numFmtId="0" fontId="0" fillId="0" borderId="10" xfId="0" applyBorder="1"/>
    <xf numFmtId="0" fontId="0" fillId="0" borderId="11" xfId="0" applyBorder="1"/>
    <xf numFmtId="49" fontId="0" fillId="0" borderId="12" xfId="0" applyNumberFormat="1" applyBorder="1"/>
    <xf numFmtId="49" fontId="0" fillId="0" borderId="13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9" fontId="0" fillId="0" borderId="14" xfId="0" applyNumberFormat="1" applyBorder="1"/>
    <xf numFmtId="9" fontId="0" fillId="0" borderId="15" xfId="0" applyNumberFormat="1" applyBorder="1"/>
    <xf numFmtId="10" fontId="0" fillId="0" borderId="8" xfId="0" applyNumberFormat="1" applyBorder="1"/>
    <xf numFmtId="1" fontId="0" fillId="0" borderId="7" xfId="0" applyNumberFormat="1" applyBorder="1"/>
    <xf numFmtId="0" fontId="0" fillId="0" borderId="16" xfId="0" applyBorder="1"/>
    <xf numFmtId="49" fontId="0" fillId="0" borderId="17" xfId="0" applyNumberFormat="1" applyBorder="1"/>
    <xf numFmtId="164" fontId="0" fillId="0" borderId="16" xfId="0" applyNumberFormat="1" applyBorder="1"/>
    <xf numFmtId="164" fontId="0" fillId="0" borderId="18" xfId="0" applyNumberFormat="1" applyBorder="1"/>
    <xf numFmtId="10" fontId="0" fillId="0" borderId="18" xfId="0" applyNumberFormat="1" applyBorder="1"/>
    <xf numFmtId="9" fontId="0" fillId="0" borderId="19" xfId="0" applyNumberFormat="1" applyBorder="1"/>
    <xf numFmtId="9" fontId="0" fillId="0" borderId="20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757575"/>
                </a:solidFill>
                <a:latin typeface="Swissresans"/>
                <a:ea typeface="Swissresans"/>
                <a:cs typeface="Swissresans"/>
              </a:rPr>
              <a:t>Počty ubytovaných (zahraničie) podľa krajín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v>2020</c:v>
          </c:tx>
          <c:spPr>
            <a:solidFill>
              <a:srgbClr val="5B9BD5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Sheet1!$B$7:$B$25</c:f>
              <c:strCache/>
            </c:strRef>
          </c:cat>
          <c:val>
            <c:numRef>
              <c:f>Sheet1!$C$7:$C$25</c:f>
              <c:numCache/>
            </c:numRef>
          </c:val>
        </c:ser>
        <c:ser>
          <c:idx val="1"/>
          <c:order val="1"/>
          <c:tx>
            <c:v>2019</c:v>
          </c:tx>
          <c:spPr>
            <a:solidFill>
              <a:srgbClr val="ED7D31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Sheet1!$B$7:$B$25</c:f>
              <c:strCache/>
            </c:strRef>
          </c:cat>
          <c:val>
            <c:numRef>
              <c:f>Sheet1!$D$7:$D$25</c:f>
              <c:numCache/>
            </c:numRef>
          </c:val>
        </c:ser>
        <c:axId val="27170413"/>
        <c:axId val="43207126"/>
      </c:barChart>
      <c:catAx>
        <c:axId val="27170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Swissresans"/>
                    <a:ea typeface="Swissresans"/>
                    <a:cs typeface="Swissresans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Swissresans"/>
                <a:ea typeface="Swissresans"/>
                <a:cs typeface="Swissresans"/>
              </a:defRPr>
            </a:pPr>
          </a:p>
        </c:txPr>
        <c:crossAx val="43207126"/>
        <c:crosses val="autoZero"/>
        <c:auto val="1"/>
        <c:lblOffset val="100"/>
        <c:noMultiLvlLbl val="1"/>
      </c:catAx>
      <c:valAx>
        <c:axId val="43207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solidFill>
                      <a:srgbClr val="000000"/>
                    </a:solidFill>
                    <a:latin typeface="Swissresans"/>
                    <a:ea typeface="Swissresans"/>
                    <a:cs typeface="Swissresans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rgbClr val="B7B7B7"/>
              </a:solidFill>
            </a:ln>
          </c:spPr>
        </c:majorGridlines>
        <c:delete val="0"/>
        <c:numFmt formatCode="_-* #\ ##0_-;\-* #\ ##0_-;_-* &quot;-&quot;??_-;_-@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Swissresans"/>
                <a:ea typeface="Swissresans"/>
                <a:cs typeface="Swissresans"/>
              </a:defRPr>
            </a:pPr>
          </a:p>
        </c:txPr>
        <c:crossAx val="27170413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1A1A1A"/>
              </a:solidFill>
              <a:latin typeface="Swissresans"/>
              <a:ea typeface="Swissresans"/>
              <a:cs typeface="Swissresans"/>
            </a:defRPr>
          </a:pPr>
        </a:p>
      </c:txPr>
    </c:legend>
    <c:plotVisOnly val="1"/>
    <c:dispBlanksAs val="zero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757575"/>
                </a:solidFill>
                <a:latin typeface="Swissresans"/>
                <a:ea typeface="Swissresans"/>
                <a:cs typeface="Swissresans"/>
              </a:rPr>
              <a:t>Národnostné zastúpenie zahraničných návštevníkov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/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Pt>
            <c:idx val="8"/>
            <c:spPr>
              <a:solidFill>
                <a:schemeClr val="accent3"/>
              </a:solidFill>
            </c:spPr>
          </c:dPt>
          <c:dPt>
            <c:idx val="9"/>
            <c:spPr>
              <a:solidFill>
                <a:schemeClr val="accent4"/>
              </a:solidFill>
            </c:spPr>
          </c:dPt>
          <c:dPt>
            <c:idx val="10"/>
            <c:spPr>
              <a:solidFill>
                <a:schemeClr val="accent5"/>
              </a:solidFill>
            </c:spPr>
          </c:dPt>
          <c:dPt>
            <c:idx val="11"/>
            <c:spPr>
              <a:solidFill>
                <a:schemeClr val="accent6"/>
              </a:solidFill>
            </c:spPr>
          </c:dPt>
          <c:dPt>
            <c:idx val="12"/>
            <c:spPr>
              <a:solidFill>
                <a:schemeClr val="accent1"/>
              </a:solidFill>
            </c:spPr>
          </c:dPt>
          <c:dPt>
            <c:idx val="13"/>
            <c:spPr>
              <a:solidFill>
                <a:schemeClr val="accent2"/>
              </a:solidFill>
            </c:spPr>
          </c:dPt>
          <c:dPt>
            <c:idx val="14"/>
            <c:spPr>
              <a:solidFill>
                <a:schemeClr val="accent3"/>
              </a:solidFill>
            </c:spPr>
          </c:dPt>
          <c:dPt>
            <c:idx val="15"/>
            <c:spPr>
              <a:solidFill>
                <a:schemeClr val="accent4"/>
              </a:solidFill>
            </c:spPr>
          </c:dPt>
          <c:dPt>
            <c:idx val="16"/>
            <c:spPr>
              <a:solidFill>
                <a:schemeClr val="accent5"/>
              </a:solidFill>
            </c:spPr>
          </c:dPt>
          <c:dPt>
            <c:idx val="17"/>
            <c:spPr>
              <a:solidFill>
                <a:schemeClr val="accent6"/>
              </a:solidFill>
            </c:spPr>
          </c:dPt>
          <c:dPt>
            <c:idx val="18"/>
            <c:spPr>
              <a:solidFill>
                <a:schemeClr val="accent1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Sheet1!$B$7:$B$25</c:f>
              <c:strCache/>
            </c:strRef>
          </c:cat>
          <c:val>
            <c:numRef>
              <c:f>Sheet1!$C$7:$C$25</c:f>
              <c:numCache/>
            </c:numRef>
          </c:val>
        </c:ser>
      </c:pieChart>
    </c:plotArea>
    <c:plotVisOnly val="1"/>
    <c:dispBlanksAs val="zero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Swissresans"/>
                <a:ea typeface="Swissresans"/>
                <a:cs typeface="Swissresans"/>
              </a:rPr>
              <a:t>Podiel domácich a zahraničných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Sheet1!$B$5:$B$6</c:f>
              <c:strCache/>
            </c:strRef>
          </c:cat>
          <c:val>
            <c:numRef>
              <c:f>Sheet1!$C$5:$C$6</c:f>
              <c:numCache/>
            </c:numRef>
          </c:val>
        </c:ser>
        <c:ser>
          <c:idx val="0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'[1]Sheet1'!$B$5:$B$6</c:f>
              <c:strCache>
                <c:ptCount val="2"/>
                <c:pt idx="0">
                  <c:v>Z toho zahraniční</c:v>
                </c:pt>
                <c:pt idx="1">
                  <c:v>Slovensko</c:v>
                </c:pt>
              </c:strCache>
            </c:strRef>
          </c:cat>
          <c:val>
            <c:numRef>
              <c:f>'[1]Sheet1'!$C$5:$C$6</c:f>
              <c:numCache>
                <c:formatCode>#,##0</c:formatCode>
                <c:ptCount val="2"/>
                <c:pt idx="0">
                  <c:v>199377</c:v>
                </c:pt>
                <c:pt idx="1">
                  <c:v>418027</c:v>
                </c:pt>
              </c:numCache>
            </c:numRef>
          </c:val>
        </c:ser>
      </c:pieChart>
    </c:plotArea>
    <c:plotVisOnly val="1"/>
    <c:dispBlanksAs val="zero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29</xdr:row>
      <xdr:rowOff>38100</xdr:rowOff>
    </xdr:from>
    <xdr:ext cx="6286500" cy="3790950"/>
    <xdr:graphicFrame macro="">
      <xdr:nvGraphicFramePr>
        <xdr:cNvPr id="78490368" name="Chart 1"/>
        <xdr:cNvGraphicFramePr/>
      </xdr:nvGraphicFramePr>
      <xdr:xfrm>
        <a:off x="142875" y="5010150"/>
        <a:ext cx="62865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10</xdr:col>
      <xdr:colOff>295275</xdr:colOff>
      <xdr:row>43</xdr:row>
      <xdr:rowOff>123825</xdr:rowOff>
    </xdr:from>
    <xdr:ext cx="6038850" cy="2743200"/>
    <xdr:graphicFrame macro="">
      <xdr:nvGraphicFramePr>
        <xdr:cNvPr id="2066928579" name="Chart 2"/>
        <xdr:cNvGraphicFramePr/>
      </xdr:nvGraphicFramePr>
      <xdr:xfrm>
        <a:off x="8810625" y="7496175"/>
        <a:ext cx="60388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  <xdr:oneCellAnchor>
    <xdr:from>
      <xdr:col>10</xdr:col>
      <xdr:colOff>428625</xdr:colOff>
      <xdr:row>27</xdr:row>
      <xdr:rowOff>38100</xdr:rowOff>
    </xdr:from>
    <xdr:ext cx="4572000" cy="2743200"/>
    <xdr:graphicFrame macro="">
      <xdr:nvGraphicFramePr>
        <xdr:cNvPr id="1100443404" name="Chart 3"/>
        <xdr:cNvGraphicFramePr/>
      </xdr:nvGraphicFramePr>
      <xdr:xfrm>
        <a:off x="8943975" y="46672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_12_&#352;trukt&#250;ra_ubytovan&#253;ch_n&#225;v&#353;tevn&#237;kov_v_RVT_nov&#2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B5" t="str">
            <v>Z toho zahraniční</v>
          </cell>
          <cell r="C5">
            <v>199377</v>
          </cell>
        </row>
        <row r="6">
          <cell r="B6" t="str">
            <v>Slovensko</v>
          </cell>
          <cell r="C6">
            <v>418027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7"/>
  <sheetViews>
    <sheetView tabSelected="1" workbookViewId="0" topLeftCell="A1">
      <selection activeCell="V38" sqref="V38"/>
    </sheetView>
  </sheetViews>
  <sheetFormatPr defaultColWidth="12.59765625" defaultRowHeight="15" customHeight="1"/>
  <cols>
    <col min="1" max="1" width="3" style="0" customWidth="1"/>
    <col min="2" max="2" width="17.09765625" style="0" customWidth="1"/>
    <col min="3" max="3" width="10.19921875" style="0" customWidth="1"/>
    <col min="4" max="6" width="9" style="0" customWidth="1"/>
    <col min="7" max="7" width="9.5" style="0" customWidth="1"/>
    <col min="8" max="8" width="3.3984375" style="0" customWidth="1"/>
    <col min="9" max="9" width="10.19921875" style="0" customWidth="1"/>
    <col min="10" max="12" width="9" style="0" customWidth="1"/>
    <col min="13" max="13" width="9.5" style="0" customWidth="1"/>
    <col min="14" max="14" width="3.69921875" style="0" customWidth="1"/>
    <col min="15" max="15" width="10.19921875" style="0" customWidth="1"/>
    <col min="16" max="18" width="9" style="0" customWidth="1"/>
    <col min="19" max="19" width="9.5" style="0" customWidth="1"/>
    <col min="20" max="20" width="3.69921875" style="0" customWidth="1"/>
    <col min="21" max="21" width="10.19921875" style="0" customWidth="1"/>
    <col min="22" max="24" width="9" style="0" customWidth="1"/>
    <col min="25" max="25" width="9.5" style="0" customWidth="1"/>
    <col min="26" max="26" width="3.69921875" style="0" customWidth="1"/>
  </cols>
  <sheetData>
    <row r="1" spans="1:26" s="9" customFormat="1" ht="13.5" customHeight="1">
      <c r="A1" s="8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s="9" customFormat="1" ht="13.5" customHeight="1">
      <c r="A2" s="10"/>
      <c r="B2" s="11" t="s">
        <v>0</v>
      </c>
      <c r="C2" s="5" t="s">
        <v>1</v>
      </c>
      <c r="D2" s="6"/>
      <c r="E2" s="6"/>
      <c r="F2" s="6"/>
      <c r="G2" s="7"/>
      <c r="H2" s="12"/>
      <c r="I2" s="5" t="s">
        <v>2</v>
      </c>
      <c r="J2" s="6"/>
      <c r="K2" s="6"/>
      <c r="L2" s="6"/>
      <c r="M2" s="7"/>
      <c r="N2" s="12"/>
      <c r="O2" s="5" t="s">
        <v>3</v>
      </c>
      <c r="P2" s="6"/>
      <c r="Q2" s="6"/>
      <c r="R2" s="6"/>
      <c r="S2" s="7"/>
      <c r="T2" s="12"/>
      <c r="U2" s="5" t="s">
        <v>4</v>
      </c>
      <c r="V2" s="6"/>
      <c r="W2" s="6"/>
      <c r="X2" s="6"/>
      <c r="Y2" s="7"/>
      <c r="Z2" s="12"/>
    </row>
    <row r="3" spans="1:26" s="9" customFormat="1" ht="13.5" customHeight="1">
      <c r="A3" s="10"/>
      <c r="B3" s="13"/>
      <c r="C3" s="14">
        <v>2020</v>
      </c>
      <c r="D3" s="15">
        <v>2019</v>
      </c>
      <c r="E3" s="15" t="s">
        <v>5</v>
      </c>
      <c r="F3" s="15" t="s">
        <v>6</v>
      </c>
      <c r="G3" s="16" t="s">
        <v>7</v>
      </c>
      <c r="H3" s="17"/>
      <c r="I3" s="14">
        <f aca="true" t="shared" si="0" ref="I3:M3">C3</f>
        <v>2020</v>
      </c>
      <c r="J3" s="15">
        <f t="shared" si="0"/>
        <v>2019</v>
      </c>
      <c r="K3" s="15" t="str">
        <f t="shared" si="0"/>
        <v>v % 2020</v>
      </c>
      <c r="L3" s="15" t="str">
        <f t="shared" si="0"/>
        <v>v % 2019</v>
      </c>
      <c r="M3" s="16" t="str">
        <f t="shared" si="0"/>
        <v>Trend YoY</v>
      </c>
      <c r="N3" s="17"/>
      <c r="O3" s="14">
        <f aca="true" t="shared" si="1" ref="O3:S3">I3</f>
        <v>2020</v>
      </c>
      <c r="P3" s="15">
        <f t="shared" si="1"/>
        <v>2019</v>
      </c>
      <c r="Q3" s="15" t="str">
        <f t="shared" si="1"/>
        <v>v % 2020</v>
      </c>
      <c r="R3" s="15" t="str">
        <f t="shared" si="1"/>
        <v>v % 2019</v>
      </c>
      <c r="S3" s="16" t="str">
        <f t="shared" si="1"/>
        <v>Trend YoY</v>
      </c>
      <c r="T3" s="17"/>
      <c r="U3" s="14">
        <f aca="true" t="shared" si="2" ref="U3:Y3">O3</f>
        <v>2020</v>
      </c>
      <c r="V3" s="15">
        <f t="shared" si="2"/>
        <v>2019</v>
      </c>
      <c r="W3" s="15" t="str">
        <f t="shared" si="2"/>
        <v>v % 2020</v>
      </c>
      <c r="X3" s="15" t="str">
        <f t="shared" si="2"/>
        <v>v % 2019</v>
      </c>
      <c r="Y3" s="16" t="str">
        <f t="shared" si="2"/>
        <v>Trend YoY</v>
      </c>
      <c r="Z3" s="17"/>
    </row>
    <row r="4" spans="1:26" s="9" customFormat="1" ht="13.5" customHeight="1">
      <c r="A4" s="10"/>
      <c r="B4" s="13" t="s">
        <v>8</v>
      </c>
      <c r="C4" s="18">
        <v>285784</v>
      </c>
      <c r="D4" s="19">
        <v>409315</v>
      </c>
      <c r="E4" s="19"/>
      <c r="F4" s="19"/>
      <c r="G4" s="20">
        <f aca="true" t="shared" si="3" ref="G4:G25">(C4-D4)/D4</f>
        <v>-0.3017993476906539</v>
      </c>
      <c r="H4" s="21"/>
      <c r="I4" s="18">
        <v>163558</v>
      </c>
      <c r="J4" s="19">
        <v>237419</v>
      </c>
      <c r="K4" s="19"/>
      <c r="L4" s="19"/>
      <c r="M4" s="20">
        <f aca="true" t="shared" si="4" ref="M4:M25">(I4-J4)/J4</f>
        <v>-0.31109978561109264</v>
      </c>
      <c r="N4" s="21"/>
      <c r="O4" s="18">
        <v>81445</v>
      </c>
      <c r="P4" s="19">
        <v>101325</v>
      </c>
      <c r="Q4" s="19"/>
      <c r="R4" s="19"/>
      <c r="S4" s="20">
        <f aca="true" t="shared" si="5" ref="S4:S25">(O4-P4)/P4</f>
        <v>-0.19620034542314335</v>
      </c>
      <c r="T4" s="21"/>
      <c r="U4" s="18">
        <v>40781</v>
      </c>
      <c r="V4" s="19">
        <v>70571</v>
      </c>
      <c r="W4" s="19"/>
      <c r="X4" s="19"/>
      <c r="Y4" s="20">
        <f aca="true" t="shared" si="6" ref="Y4:Y25">(U4-V4)/V4</f>
        <v>-0.42212806960366156</v>
      </c>
      <c r="Z4" s="21"/>
    </row>
    <row r="5" spans="1:26" s="9" customFormat="1" ht="13.5" customHeight="1">
      <c r="A5" s="10"/>
      <c r="B5" s="13" t="s">
        <v>9</v>
      </c>
      <c r="C5" s="18">
        <v>84062</v>
      </c>
      <c r="D5" s="19">
        <v>143265</v>
      </c>
      <c r="E5" s="22">
        <f aca="true" t="shared" si="7" ref="E5:F5">C5/C$4</f>
        <v>0.2941452285642303</v>
      </c>
      <c r="F5" s="22">
        <f t="shared" si="7"/>
        <v>0.3500116047542846</v>
      </c>
      <c r="G5" s="20">
        <f t="shared" si="3"/>
        <v>-0.4132411963843228</v>
      </c>
      <c r="H5" s="21"/>
      <c r="I5" s="18">
        <v>43942</v>
      </c>
      <c r="J5" s="19">
        <v>70856</v>
      </c>
      <c r="K5" s="22">
        <f aca="true" t="shared" si="8" ref="K5:L5">I5/I$4</f>
        <v>0.26866310421990974</v>
      </c>
      <c r="L5" s="22">
        <f t="shared" si="8"/>
        <v>0.2984428373466319</v>
      </c>
      <c r="M5" s="20">
        <f t="shared" si="4"/>
        <v>-0.3798408038839336</v>
      </c>
      <c r="N5" s="21"/>
      <c r="O5" s="18">
        <v>23628</v>
      </c>
      <c r="P5" s="19">
        <v>35776</v>
      </c>
      <c r="Q5" s="22">
        <f aca="true" t="shared" si="9" ref="Q5:R5">O5/O$4</f>
        <v>0.29010989010989013</v>
      </c>
      <c r="R5" s="22">
        <f t="shared" si="9"/>
        <v>0.35308166790032075</v>
      </c>
      <c r="S5" s="20">
        <f t="shared" si="5"/>
        <v>-0.3395572450805009</v>
      </c>
      <c r="T5" s="21"/>
      <c r="U5" s="18">
        <v>16492</v>
      </c>
      <c r="V5" s="19">
        <v>36633</v>
      </c>
      <c r="W5" s="22">
        <f aca="true" t="shared" si="10" ref="W5:X5">U5/U$4</f>
        <v>0.4044040116721022</v>
      </c>
      <c r="X5" s="22">
        <f t="shared" si="10"/>
        <v>0.5190942455116124</v>
      </c>
      <c r="Y5" s="20">
        <f t="shared" si="6"/>
        <v>-0.549804820789998</v>
      </c>
      <c r="Z5" s="21"/>
    </row>
    <row r="6" spans="1:26" s="9" customFormat="1" ht="13.5" customHeight="1">
      <c r="A6" s="23">
        <v>1</v>
      </c>
      <c r="B6" s="13" t="s">
        <v>10</v>
      </c>
      <c r="C6" s="18">
        <v>201722</v>
      </c>
      <c r="D6" s="19">
        <v>266050</v>
      </c>
      <c r="E6" s="22">
        <f aca="true" t="shared" si="11" ref="E6:F6">C6/C$4</f>
        <v>0.7058547714357697</v>
      </c>
      <c r="F6" s="22">
        <f t="shared" si="11"/>
        <v>0.6499883952457154</v>
      </c>
      <c r="G6" s="20">
        <f t="shared" si="3"/>
        <v>-0.2417891373801917</v>
      </c>
      <c r="H6" s="21"/>
      <c r="I6" s="18">
        <v>119616</v>
      </c>
      <c r="J6" s="19">
        <v>166563</v>
      </c>
      <c r="K6" s="22">
        <f aca="true" t="shared" si="12" ref="K6:L6">I6/I$4</f>
        <v>0.7313368957800902</v>
      </c>
      <c r="L6" s="22">
        <f t="shared" si="12"/>
        <v>0.7015571626533681</v>
      </c>
      <c r="M6" s="20">
        <f t="shared" si="4"/>
        <v>-0.28185731525008556</v>
      </c>
      <c r="N6" s="21"/>
      <c r="O6" s="18">
        <v>57817</v>
      </c>
      <c r="P6" s="19">
        <v>65549</v>
      </c>
      <c r="Q6" s="22">
        <f aca="true" t="shared" si="13" ref="Q6:R6">O6/O$4</f>
        <v>0.7098901098901099</v>
      </c>
      <c r="R6" s="22">
        <f t="shared" si="13"/>
        <v>0.6469183320996793</v>
      </c>
      <c r="S6" s="20">
        <f t="shared" si="5"/>
        <v>-0.11795755846771118</v>
      </c>
      <c r="T6" s="21"/>
      <c r="U6" s="18">
        <v>24298</v>
      </c>
      <c r="V6" s="19">
        <v>33938</v>
      </c>
      <c r="W6" s="22">
        <f aca="true" t="shared" si="14" ref="W6:X6">U6/U$4</f>
        <v>0.5958166793359653</v>
      </c>
      <c r="X6" s="22">
        <f t="shared" si="14"/>
        <v>0.48090575448838757</v>
      </c>
      <c r="Y6" s="20">
        <f t="shared" si="6"/>
        <v>-0.2840473805174141</v>
      </c>
      <c r="Z6" s="21"/>
    </row>
    <row r="7" spans="1:26" s="9" customFormat="1" ht="13.5" customHeight="1">
      <c r="A7" s="23">
        <v>2</v>
      </c>
      <c r="B7" s="13" t="s">
        <v>11</v>
      </c>
      <c r="C7" s="18">
        <v>41611</v>
      </c>
      <c r="D7" s="19">
        <v>57385</v>
      </c>
      <c r="E7" s="22">
        <f aca="true" t="shared" si="15" ref="E7:F7">C7/C$4</f>
        <v>0.1456029728746186</v>
      </c>
      <c r="F7" s="22">
        <f t="shared" si="15"/>
        <v>0.14019764728876294</v>
      </c>
      <c r="G7" s="20">
        <f t="shared" si="3"/>
        <v>-0.2748801951729546</v>
      </c>
      <c r="H7" s="21"/>
      <c r="I7" s="18">
        <v>23145</v>
      </c>
      <c r="J7" s="19">
        <v>31782</v>
      </c>
      <c r="K7" s="22">
        <f aca="true" t="shared" si="16" ref="K7:L7">I7/I$4</f>
        <v>0.14150943396226415</v>
      </c>
      <c r="L7" s="22">
        <f t="shared" si="16"/>
        <v>0.1338646022432914</v>
      </c>
      <c r="M7" s="20">
        <f t="shared" si="4"/>
        <v>-0.27175759864074006</v>
      </c>
      <c r="N7" s="21"/>
      <c r="O7" s="18">
        <v>13136</v>
      </c>
      <c r="P7" s="19">
        <v>17460</v>
      </c>
      <c r="Q7" s="22">
        <f aca="true" t="shared" si="17" ref="Q7:R7">O7/O$4</f>
        <v>0.16128675793480263</v>
      </c>
      <c r="R7" s="22">
        <f t="shared" si="17"/>
        <v>0.17231680236861585</v>
      </c>
      <c r="S7" s="20">
        <f t="shared" si="5"/>
        <v>-0.24765177548682704</v>
      </c>
      <c r="T7" s="21"/>
      <c r="U7" s="18">
        <v>5330</v>
      </c>
      <c r="V7" s="19">
        <v>8143</v>
      </c>
      <c r="W7" s="22">
        <f aca="true" t="shared" si="18" ref="W7:X7">U7/U$4</f>
        <v>0.1306981192221868</v>
      </c>
      <c r="X7" s="22">
        <f t="shared" si="18"/>
        <v>0.11538734040894985</v>
      </c>
      <c r="Y7" s="20">
        <f t="shared" si="6"/>
        <v>-0.345450079823161</v>
      </c>
      <c r="Z7" s="21"/>
    </row>
    <row r="8" spans="1:26" s="9" customFormat="1" ht="13.5" customHeight="1">
      <c r="A8" s="23">
        <v>3</v>
      </c>
      <c r="B8" s="13" t="s">
        <v>12</v>
      </c>
      <c r="C8" s="18">
        <v>15301</v>
      </c>
      <c r="D8" s="19">
        <v>22992</v>
      </c>
      <c r="E8" s="22">
        <f aca="true" t="shared" si="19" ref="E8:F8">C8/C$4</f>
        <v>0.053540436133583405</v>
      </c>
      <c r="F8" s="22">
        <f t="shared" si="19"/>
        <v>0.05617189694978195</v>
      </c>
      <c r="G8" s="20">
        <f t="shared" si="3"/>
        <v>-0.3345076548364649</v>
      </c>
      <c r="H8" s="21"/>
      <c r="I8" s="18">
        <v>7941</v>
      </c>
      <c r="J8" s="19">
        <v>10881</v>
      </c>
      <c r="K8" s="22">
        <f aca="true" t="shared" si="20" ref="K8:L8">I8/I$4</f>
        <v>0.04855158414751953</v>
      </c>
      <c r="L8" s="22">
        <f t="shared" si="20"/>
        <v>0.04583036740951651</v>
      </c>
      <c r="M8" s="20">
        <f t="shared" si="4"/>
        <v>-0.2701957540667218</v>
      </c>
      <c r="N8" s="21"/>
      <c r="O8" s="18">
        <v>3443</v>
      </c>
      <c r="P8" s="19">
        <v>4297</v>
      </c>
      <c r="Q8" s="22">
        <f aca="true" t="shared" si="21" ref="Q8:R8">O8/O$4</f>
        <v>0.042273927190128305</v>
      </c>
      <c r="R8" s="22">
        <f t="shared" si="21"/>
        <v>0.042408092770787074</v>
      </c>
      <c r="S8" s="20">
        <f t="shared" si="5"/>
        <v>-0.19874330928554806</v>
      </c>
      <c r="T8" s="21"/>
      <c r="U8" s="18">
        <v>3917</v>
      </c>
      <c r="V8" s="19">
        <v>7814</v>
      </c>
      <c r="W8" s="22">
        <f aca="true" t="shared" si="22" ref="W8:X8">U8/U$4</f>
        <v>0.09604963095559206</v>
      </c>
      <c r="X8" s="22">
        <f t="shared" si="22"/>
        <v>0.11072536877754319</v>
      </c>
      <c r="Y8" s="20">
        <f t="shared" si="6"/>
        <v>-0.49872024571282314</v>
      </c>
      <c r="Z8" s="21"/>
    </row>
    <row r="9" spans="1:26" s="9" customFormat="1" ht="13.5" customHeight="1">
      <c r="A9" s="23">
        <v>4</v>
      </c>
      <c r="B9" s="13" t="s">
        <v>13</v>
      </c>
      <c r="C9" s="18">
        <v>7226</v>
      </c>
      <c r="D9" s="19">
        <v>13997</v>
      </c>
      <c r="E9" s="22">
        <f aca="true" t="shared" si="23" ref="E9:F9">C9/C$4</f>
        <v>0.02528483050135767</v>
      </c>
      <c r="F9" s="22">
        <f t="shared" si="23"/>
        <v>0.03419615699400218</v>
      </c>
      <c r="G9" s="20">
        <f t="shared" si="3"/>
        <v>-0.48374651711080946</v>
      </c>
      <c r="H9" s="21"/>
      <c r="I9" s="18">
        <v>3744</v>
      </c>
      <c r="J9" s="19">
        <v>7050</v>
      </c>
      <c r="K9" s="22">
        <f aca="true" t="shared" si="24" ref="K9:L9">I9/I$4</f>
        <v>0.02289096222746671</v>
      </c>
      <c r="L9" s="22">
        <f t="shared" si="24"/>
        <v>0.029694337858385385</v>
      </c>
      <c r="M9" s="20">
        <f t="shared" si="4"/>
        <v>-0.46893617021276596</v>
      </c>
      <c r="N9" s="21"/>
      <c r="O9" s="18">
        <v>2079</v>
      </c>
      <c r="P9" s="19">
        <v>2657</v>
      </c>
      <c r="Q9" s="22">
        <f aca="true" t="shared" si="25" ref="Q9:R9">O9/O$4</f>
        <v>0.025526428878384185</v>
      </c>
      <c r="R9" s="22">
        <f t="shared" si="25"/>
        <v>0.02622255119664446</v>
      </c>
      <c r="S9" s="20">
        <f t="shared" si="5"/>
        <v>-0.21753857734286788</v>
      </c>
      <c r="T9" s="21"/>
      <c r="U9" s="18">
        <v>1403</v>
      </c>
      <c r="V9" s="19">
        <v>4290</v>
      </c>
      <c r="W9" s="22">
        <f aca="true" t="shared" si="26" ref="W9:X9">U9/U$4</f>
        <v>0.034403276035408645</v>
      </c>
      <c r="X9" s="22">
        <f t="shared" si="26"/>
        <v>0.06078984285329668</v>
      </c>
      <c r="Y9" s="20">
        <f t="shared" si="6"/>
        <v>-0.6729603729603729</v>
      </c>
      <c r="Z9" s="21"/>
    </row>
    <row r="10" spans="1:26" s="9" customFormat="1" ht="13.5" customHeight="1">
      <c r="A10" s="23">
        <v>5</v>
      </c>
      <c r="B10" s="13" t="s">
        <v>14</v>
      </c>
      <c r="C10" s="18">
        <v>4550</v>
      </c>
      <c r="D10" s="19">
        <v>4867</v>
      </c>
      <c r="E10" s="22">
        <f aca="true" t="shared" si="27" ref="E10:F10">C10/C$4</f>
        <v>0.01592111524787952</v>
      </c>
      <c r="F10" s="22">
        <f t="shared" si="27"/>
        <v>0.01189059770592331</v>
      </c>
      <c r="G10" s="20">
        <f t="shared" si="3"/>
        <v>-0.06513252516950893</v>
      </c>
      <c r="H10" s="21"/>
      <c r="I10" s="18">
        <v>1447</v>
      </c>
      <c r="J10" s="19">
        <v>1654</v>
      </c>
      <c r="K10" s="22">
        <f aca="true" t="shared" si="28" ref="K10:L10">I10/I$4</f>
        <v>0.00884701451472872</v>
      </c>
      <c r="L10" s="22">
        <f t="shared" si="28"/>
        <v>0.006966586498974387</v>
      </c>
      <c r="M10" s="20">
        <f t="shared" si="4"/>
        <v>-0.12515114873035066</v>
      </c>
      <c r="N10" s="21"/>
      <c r="O10" s="18">
        <v>1175</v>
      </c>
      <c r="P10" s="19">
        <v>805</v>
      </c>
      <c r="Q10" s="22">
        <f aca="true" t="shared" si="29" ref="Q10:R10">O10/O$4</f>
        <v>0.01442691386825465</v>
      </c>
      <c r="R10" s="22">
        <f t="shared" si="29"/>
        <v>0.007944732297063902</v>
      </c>
      <c r="S10" s="20">
        <f t="shared" si="5"/>
        <v>0.45962732919254656</v>
      </c>
      <c r="T10" s="21"/>
      <c r="U10" s="18">
        <v>1928</v>
      </c>
      <c r="V10" s="19">
        <v>2408</v>
      </c>
      <c r="W10" s="22">
        <f aca="true" t="shared" si="30" ref="W10:X10">U10/U$4</f>
        <v>0.047276918172678456</v>
      </c>
      <c r="X10" s="22">
        <f t="shared" si="30"/>
        <v>0.034121664706465826</v>
      </c>
      <c r="Y10" s="20">
        <f t="shared" si="6"/>
        <v>-0.19933554817275748</v>
      </c>
      <c r="Z10" s="21"/>
    </row>
    <row r="11" spans="1:26" s="9" customFormat="1" ht="13.5" customHeight="1">
      <c r="A11" s="23">
        <v>6</v>
      </c>
      <c r="B11" s="13" t="s">
        <v>15</v>
      </c>
      <c r="C11" s="18">
        <v>3930</v>
      </c>
      <c r="D11" s="19">
        <v>7279</v>
      </c>
      <c r="E11" s="22">
        <f aca="true" t="shared" si="31" ref="E11:F11">C11/C$4</f>
        <v>0.013751644598717912</v>
      </c>
      <c r="F11" s="22">
        <f t="shared" si="31"/>
        <v>0.01778336977633363</v>
      </c>
      <c r="G11" s="20">
        <f t="shared" si="3"/>
        <v>-0.46009067179557633</v>
      </c>
      <c r="H11" s="21"/>
      <c r="I11" s="18">
        <v>1740</v>
      </c>
      <c r="J11" s="19">
        <v>3512</v>
      </c>
      <c r="K11" s="22">
        <f aca="true" t="shared" si="32" ref="K11:L11">I11/I$4</f>
        <v>0.010638427958277798</v>
      </c>
      <c r="L11" s="22">
        <f t="shared" si="32"/>
        <v>0.014792413412574394</v>
      </c>
      <c r="M11" s="20">
        <f t="shared" si="4"/>
        <v>-0.5045558086560364</v>
      </c>
      <c r="N11" s="21"/>
      <c r="O11" s="18">
        <v>1274</v>
      </c>
      <c r="P11" s="19">
        <v>2241</v>
      </c>
      <c r="Q11" s="22">
        <f aca="true" t="shared" si="33" ref="Q11:R11">O11/O$4</f>
        <v>0.01564245810055866</v>
      </c>
      <c r="R11" s="22">
        <f t="shared" si="33"/>
        <v>0.02211695040710585</v>
      </c>
      <c r="S11" s="20">
        <f t="shared" si="5"/>
        <v>-0.4315037929495761</v>
      </c>
      <c r="T11" s="21"/>
      <c r="U11" s="18">
        <v>916</v>
      </c>
      <c r="V11" s="19">
        <v>1526</v>
      </c>
      <c r="W11" s="22">
        <f aca="true" t="shared" si="34" ref="W11:X11">U11/U$4</f>
        <v>0.022461440376645988</v>
      </c>
      <c r="X11" s="22">
        <f t="shared" si="34"/>
        <v>0.02162361309886497</v>
      </c>
      <c r="Y11" s="20">
        <f t="shared" si="6"/>
        <v>-0.399737876802097</v>
      </c>
      <c r="Z11" s="21"/>
    </row>
    <row r="12" spans="1:26" s="9" customFormat="1" ht="13.5" customHeight="1">
      <c r="A12" s="23">
        <v>7</v>
      </c>
      <c r="B12" s="13" t="s">
        <v>17</v>
      </c>
      <c r="C12" s="18">
        <v>1023</v>
      </c>
      <c r="D12" s="19">
        <v>3024</v>
      </c>
      <c r="E12" s="22">
        <f aca="true" t="shared" si="35" ref="E12:F12">C12/C$4</f>
        <v>0.0035796265711166477</v>
      </c>
      <c r="F12" s="22">
        <f t="shared" si="35"/>
        <v>0.007387953043499505</v>
      </c>
      <c r="G12" s="20">
        <f t="shared" si="3"/>
        <v>-0.6617063492063492</v>
      </c>
      <c r="H12" s="21"/>
      <c r="I12" s="18">
        <v>654</v>
      </c>
      <c r="J12" s="19">
        <v>1706</v>
      </c>
      <c r="K12" s="22">
        <f aca="true" t="shared" si="36" ref="K12:L12">I12/I$4</f>
        <v>0.003998581542938896</v>
      </c>
      <c r="L12" s="22">
        <f t="shared" si="36"/>
        <v>0.007185608565447584</v>
      </c>
      <c r="M12" s="20">
        <f t="shared" si="4"/>
        <v>-0.6166471277842908</v>
      </c>
      <c r="N12" s="21"/>
      <c r="O12" s="18">
        <v>262</v>
      </c>
      <c r="P12" s="19">
        <v>701</v>
      </c>
      <c r="Q12" s="22">
        <f aca="true" t="shared" si="37" ref="Q12:R12">O12/O$4</f>
        <v>0.0032168948370065687</v>
      </c>
      <c r="R12" s="22">
        <f t="shared" si="37"/>
        <v>0.00691833209967925</v>
      </c>
      <c r="S12" s="20">
        <f t="shared" si="5"/>
        <v>-0.6262482168330956</v>
      </c>
      <c r="T12" s="21"/>
      <c r="U12" s="18">
        <v>107</v>
      </c>
      <c r="V12" s="19">
        <v>617</v>
      </c>
      <c r="W12" s="22">
        <f aca="true" t="shared" si="38" ref="W12:X12">U12/U$4</f>
        <v>0.00262377087369118</v>
      </c>
      <c r="X12" s="22">
        <f t="shared" si="38"/>
        <v>0.008742968074704907</v>
      </c>
      <c r="Y12" s="20">
        <f t="shared" si="6"/>
        <v>-0.826580226904376</v>
      </c>
      <c r="Z12" s="21"/>
    </row>
    <row r="13" spans="1:26" s="9" customFormat="1" ht="13.5" customHeight="1">
      <c r="A13" s="23">
        <v>8</v>
      </c>
      <c r="B13" s="13" t="s">
        <v>18</v>
      </c>
      <c r="C13" s="18">
        <v>903</v>
      </c>
      <c r="D13" s="19">
        <v>2583</v>
      </c>
      <c r="E13" s="22">
        <f aca="true" t="shared" si="39" ref="E13:F13">C13/C$4</f>
        <v>0.003159729026117627</v>
      </c>
      <c r="F13" s="22">
        <f t="shared" si="39"/>
        <v>0.006310543224655828</v>
      </c>
      <c r="G13" s="20">
        <f t="shared" si="3"/>
        <v>-0.6504065040650406</v>
      </c>
      <c r="H13" s="21"/>
      <c r="I13" s="18">
        <v>423</v>
      </c>
      <c r="J13" s="19">
        <v>805</v>
      </c>
      <c r="K13" s="22">
        <f aca="true" t="shared" si="40" ref="K13:L13">I13/I$4</f>
        <v>0.0025862385208916716</v>
      </c>
      <c r="L13" s="22">
        <f t="shared" si="40"/>
        <v>0.003390630067517764</v>
      </c>
      <c r="M13" s="20">
        <f t="shared" si="4"/>
        <v>-0.4745341614906832</v>
      </c>
      <c r="N13" s="21"/>
      <c r="O13" s="18">
        <v>162</v>
      </c>
      <c r="P13" s="19">
        <v>309</v>
      </c>
      <c r="Q13" s="22">
        <f aca="true" t="shared" si="41" ref="Q13:R13">O13/O$4</f>
        <v>0.0019890723801338325</v>
      </c>
      <c r="R13" s="22">
        <f t="shared" si="41"/>
        <v>0.0030495928941524798</v>
      </c>
      <c r="S13" s="20">
        <f t="shared" si="5"/>
        <v>-0.47572815533980584</v>
      </c>
      <c r="T13" s="21"/>
      <c r="U13" s="18">
        <v>318</v>
      </c>
      <c r="V13" s="19">
        <v>1469</v>
      </c>
      <c r="W13" s="22">
        <f aca="true" t="shared" si="42" ref="W13:X13">U13/U$4</f>
        <v>0.007797748951717712</v>
      </c>
      <c r="X13" s="22">
        <f t="shared" si="42"/>
        <v>0.020815915886128862</v>
      </c>
      <c r="Y13" s="20">
        <f t="shared" si="6"/>
        <v>-0.7835262083049693</v>
      </c>
      <c r="Z13" s="21"/>
    </row>
    <row r="14" spans="1:26" s="9" customFormat="1" ht="13.5" customHeight="1">
      <c r="A14" s="23">
        <v>9</v>
      </c>
      <c r="B14" s="13" t="s">
        <v>16</v>
      </c>
      <c r="C14" s="18">
        <v>874</v>
      </c>
      <c r="D14" s="19">
        <v>1535</v>
      </c>
      <c r="E14" s="22">
        <f aca="true" t="shared" si="43" ref="E14:F14">C14/C$4</f>
        <v>0.0030582537860761976</v>
      </c>
      <c r="F14" s="22">
        <f t="shared" si="43"/>
        <v>0.003750167963548856</v>
      </c>
      <c r="G14" s="20">
        <f t="shared" si="3"/>
        <v>-0.43061889250814334</v>
      </c>
      <c r="H14" s="21"/>
      <c r="I14" s="18">
        <v>606</v>
      </c>
      <c r="J14" s="19">
        <v>926</v>
      </c>
      <c r="K14" s="22">
        <f aca="true" t="shared" si="44" ref="K14:L14">I14/I$4</f>
        <v>0.0037051076682277848</v>
      </c>
      <c r="L14" s="22">
        <f t="shared" si="44"/>
        <v>0.0039002775683496266</v>
      </c>
      <c r="M14" s="20">
        <f t="shared" si="4"/>
        <v>-0.34557235421166305</v>
      </c>
      <c r="N14" s="21"/>
      <c r="O14" s="18">
        <v>105</v>
      </c>
      <c r="P14" s="19">
        <v>161</v>
      </c>
      <c r="Q14" s="22">
        <f aca="true" t="shared" si="45" ref="Q14:R14">O14/O$4</f>
        <v>0.001289213579716373</v>
      </c>
      <c r="R14" s="22">
        <f t="shared" si="45"/>
        <v>0.0015889464594127808</v>
      </c>
      <c r="S14" s="20">
        <f t="shared" si="5"/>
        <v>-0.34782608695652173</v>
      </c>
      <c r="T14" s="21"/>
      <c r="U14" s="18">
        <v>163</v>
      </c>
      <c r="V14" s="19">
        <v>448</v>
      </c>
      <c r="W14" s="22">
        <f aca="true" t="shared" si="46" ref="W14:X14">U14/U$4</f>
        <v>0.003996959368333292</v>
      </c>
      <c r="X14" s="22">
        <f t="shared" si="46"/>
        <v>0.006348216689575038</v>
      </c>
      <c r="Y14" s="20">
        <f t="shared" si="6"/>
        <v>-0.6361607142857143</v>
      </c>
      <c r="Z14" s="21"/>
    </row>
    <row r="15" spans="1:26" s="9" customFormat="1" ht="13.5" customHeight="1">
      <c r="A15" s="23">
        <v>10</v>
      </c>
      <c r="B15" s="13" t="s">
        <v>20</v>
      </c>
      <c r="C15" s="18">
        <v>818</v>
      </c>
      <c r="D15" s="19">
        <v>2512</v>
      </c>
      <c r="E15" s="22">
        <f aca="true" t="shared" si="47" ref="E15:F15">C15/C$4</f>
        <v>0.002862301598409988</v>
      </c>
      <c r="F15" s="22">
        <f t="shared" si="47"/>
        <v>0.0061370826869281605</v>
      </c>
      <c r="G15" s="20">
        <f t="shared" si="3"/>
        <v>-0.6743630573248408</v>
      </c>
      <c r="H15" s="21"/>
      <c r="I15" s="18">
        <v>369</v>
      </c>
      <c r="J15" s="19">
        <v>1094</v>
      </c>
      <c r="K15" s="22">
        <f aca="true" t="shared" si="48" ref="K15:L15">I15/I$4</f>
        <v>0.0022560804118416707</v>
      </c>
      <c r="L15" s="22">
        <f t="shared" si="48"/>
        <v>0.0046078873215707255</v>
      </c>
      <c r="M15" s="20">
        <f t="shared" si="4"/>
        <v>-0.6627056672760512</v>
      </c>
      <c r="N15" s="21"/>
      <c r="O15" s="18">
        <v>220</v>
      </c>
      <c r="P15" s="19">
        <v>630</v>
      </c>
      <c r="Q15" s="22">
        <f aca="true" t="shared" si="49" ref="Q15:R15">O15/O$4</f>
        <v>0.0027012094051200196</v>
      </c>
      <c r="R15" s="22">
        <f t="shared" si="49"/>
        <v>0.0062176165803108805</v>
      </c>
      <c r="S15" s="20">
        <f t="shared" si="5"/>
        <v>-0.6507936507936508</v>
      </c>
      <c r="T15" s="21"/>
      <c r="U15" s="18">
        <v>229</v>
      </c>
      <c r="V15" s="19">
        <v>788</v>
      </c>
      <c r="W15" s="22">
        <f aca="true" t="shared" si="50" ref="W15:X15">U15/U$4</f>
        <v>0.005615360094161497</v>
      </c>
      <c r="X15" s="22">
        <f t="shared" si="50"/>
        <v>0.011166059712913236</v>
      </c>
      <c r="Y15" s="20">
        <f t="shared" si="6"/>
        <v>-0.7093908629441624</v>
      </c>
      <c r="Z15" s="21"/>
    </row>
    <row r="16" spans="1:26" s="9" customFormat="1" ht="13.5" customHeight="1">
      <c r="A16" s="23">
        <v>11</v>
      </c>
      <c r="B16" s="13" t="s">
        <v>19</v>
      </c>
      <c r="C16" s="18">
        <v>804</v>
      </c>
      <c r="D16" s="19">
        <v>1836</v>
      </c>
      <c r="E16" s="22">
        <f aca="true" t="shared" si="51" ref="E16:F16">C16/C$4</f>
        <v>0.0028133135514934356</v>
      </c>
      <c r="F16" s="22">
        <f t="shared" si="51"/>
        <v>0.0044855429192675565</v>
      </c>
      <c r="G16" s="20">
        <f t="shared" si="3"/>
        <v>-0.5620915032679739</v>
      </c>
      <c r="H16" s="21"/>
      <c r="I16" s="18">
        <v>328</v>
      </c>
      <c r="J16" s="19">
        <v>483</v>
      </c>
      <c r="K16" s="22">
        <f aca="true" t="shared" si="52" ref="K16:L16">I16/I$4</f>
        <v>0.0020054048105259295</v>
      </c>
      <c r="L16" s="22">
        <f t="shared" si="52"/>
        <v>0.0020343780405106585</v>
      </c>
      <c r="M16" s="20">
        <f t="shared" si="4"/>
        <v>-0.32091097308488614</v>
      </c>
      <c r="N16" s="21"/>
      <c r="O16" s="18">
        <v>136</v>
      </c>
      <c r="P16" s="19">
        <v>343</v>
      </c>
      <c r="Q16" s="22">
        <f aca="true" t="shared" si="53" ref="Q16:R16">O16/O$4</f>
        <v>0.0016698385413469212</v>
      </c>
      <c r="R16" s="22">
        <f t="shared" si="53"/>
        <v>0.003385146804835924</v>
      </c>
      <c r="S16" s="20">
        <f t="shared" si="5"/>
        <v>-0.6034985422740525</v>
      </c>
      <c r="T16" s="21"/>
      <c r="U16" s="18">
        <v>340</v>
      </c>
      <c r="V16" s="19">
        <v>1010</v>
      </c>
      <c r="W16" s="22">
        <f aca="true" t="shared" si="54" ref="W16:X16">U16/U$4</f>
        <v>0.008337215860327114</v>
      </c>
      <c r="X16" s="22">
        <f t="shared" si="54"/>
        <v>0.014311827804622295</v>
      </c>
      <c r="Y16" s="20">
        <f t="shared" si="6"/>
        <v>-0.6633663366336634</v>
      </c>
      <c r="Z16" s="21"/>
    </row>
    <row r="17" spans="1:26" s="9" customFormat="1" ht="13.5" customHeight="1">
      <c r="A17" s="23">
        <v>12</v>
      </c>
      <c r="B17" s="13" t="s">
        <v>21</v>
      </c>
      <c r="C17" s="18">
        <v>551</v>
      </c>
      <c r="D17" s="19">
        <v>588</v>
      </c>
      <c r="E17" s="22">
        <f aca="true" t="shared" si="55" ref="E17:F17">C17/C$4</f>
        <v>0.001928029560787168</v>
      </c>
      <c r="F17" s="22">
        <f t="shared" si="55"/>
        <v>0.0014365464251249037</v>
      </c>
      <c r="G17" s="20">
        <f t="shared" si="3"/>
        <v>-0.06292517006802721</v>
      </c>
      <c r="H17" s="21"/>
      <c r="I17" s="18">
        <v>99</v>
      </c>
      <c r="J17" s="19">
        <v>99</v>
      </c>
      <c r="K17" s="22">
        <f aca="true" t="shared" si="56" ref="K17:L17">I17/I$4</f>
        <v>0.0006052898665916677</v>
      </c>
      <c r="L17" s="22">
        <f t="shared" si="56"/>
        <v>0.00041698431886243306</v>
      </c>
      <c r="M17" s="20">
        <f t="shared" si="4"/>
        <v>0</v>
      </c>
      <c r="N17" s="21"/>
      <c r="O17" s="18">
        <v>61</v>
      </c>
      <c r="P17" s="19">
        <v>39</v>
      </c>
      <c r="Q17" s="22">
        <f aca="true" t="shared" si="57" ref="Q17:R17">O17/O$4</f>
        <v>0.0007489716986923691</v>
      </c>
      <c r="R17" s="22">
        <f t="shared" si="57"/>
        <v>0.00038490007401924503</v>
      </c>
      <c r="S17" s="20">
        <f t="shared" si="5"/>
        <v>0.5641025641025641</v>
      </c>
      <c r="T17" s="21"/>
      <c r="U17" s="18">
        <v>391</v>
      </c>
      <c r="V17" s="19">
        <v>450</v>
      </c>
      <c r="W17" s="22">
        <f aca="true" t="shared" si="58" ref="W17:X17">U17/U$4</f>
        <v>0.00958779823937618</v>
      </c>
      <c r="X17" s="22">
        <f t="shared" si="58"/>
        <v>0.006376556942653498</v>
      </c>
      <c r="Y17" s="20">
        <f t="shared" si="6"/>
        <v>-0.13111111111111112</v>
      </c>
      <c r="Z17" s="21"/>
    </row>
    <row r="18" spans="1:26" s="9" customFormat="1" ht="13.5" customHeight="1">
      <c r="A18" s="23">
        <v>13</v>
      </c>
      <c r="B18" s="13" t="s">
        <v>22</v>
      </c>
      <c r="C18" s="18">
        <v>492</v>
      </c>
      <c r="D18" s="19">
        <v>1824</v>
      </c>
      <c r="E18" s="22">
        <f aca="true" t="shared" si="59" ref="E18:F18">C18/C$4</f>
        <v>0.001721579934495983</v>
      </c>
      <c r="F18" s="22">
        <f t="shared" si="59"/>
        <v>0.004456225645285416</v>
      </c>
      <c r="G18" s="20">
        <f t="shared" si="3"/>
        <v>-0.7302631578947368</v>
      </c>
      <c r="H18" s="21"/>
      <c r="I18" s="18">
        <v>137</v>
      </c>
      <c r="J18" s="19">
        <v>325</v>
      </c>
      <c r="K18" s="22">
        <f aca="true" t="shared" si="60" ref="K18:L18">I18/I$4</f>
        <v>0.0008376233507379645</v>
      </c>
      <c r="L18" s="22">
        <f t="shared" si="60"/>
        <v>0.0013688879154574824</v>
      </c>
      <c r="M18" s="20">
        <f t="shared" si="4"/>
        <v>-0.5784615384615385</v>
      </c>
      <c r="N18" s="21"/>
      <c r="O18" s="18">
        <v>124</v>
      </c>
      <c r="P18" s="19">
        <v>75</v>
      </c>
      <c r="Q18" s="22">
        <f aca="true" t="shared" si="61" ref="Q18:R18">O18/O$4</f>
        <v>0.001522499846522193</v>
      </c>
      <c r="R18" s="22">
        <f t="shared" si="61"/>
        <v>0.0007401924500370096</v>
      </c>
      <c r="S18" s="20">
        <f t="shared" si="5"/>
        <v>0.6533333333333333</v>
      </c>
      <c r="T18" s="21"/>
      <c r="U18" s="18">
        <v>231</v>
      </c>
      <c r="V18" s="19">
        <v>1424</v>
      </c>
      <c r="W18" s="22">
        <f aca="true" t="shared" si="62" ref="W18:X18">U18/U$4</f>
        <v>0.005664402540398715</v>
      </c>
      <c r="X18" s="22">
        <f t="shared" si="62"/>
        <v>0.020178260191863515</v>
      </c>
      <c r="Y18" s="20">
        <f t="shared" si="6"/>
        <v>-0.8377808988764045</v>
      </c>
      <c r="Z18" s="21"/>
    </row>
    <row r="19" spans="1:26" s="9" customFormat="1" ht="13.5" customHeight="1">
      <c r="A19" s="23">
        <v>14</v>
      </c>
      <c r="B19" s="13" t="s">
        <v>23</v>
      </c>
      <c r="C19" s="18">
        <v>417</v>
      </c>
      <c r="D19" s="19">
        <v>850</v>
      </c>
      <c r="E19" s="22">
        <f aca="true" t="shared" si="63" ref="E19:F19">C19/C$4</f>
        <v>0.0014591439688715954</v>
      </c>
      <c r="F19" s="22">
        <f t="shared" si="63"/>
        <v>0.0020766402404016468</v>
      </c>
      <c r="G19" s="20">
        <f t="shared" si="3"/>
        <v>-0.5094117647058823</v>
      </c>
      <c r="H19" s="21"/>
      <c r="I19" s="18">
        <v>179</v>
      </c>
      <c r="J19" s="19">
        <v>250</v>
      </c>
      <c r="K19" s="22">
        <f aca="true" t="shared" si="64" ref="K19:L19">I19/I$4</f>
        <v>0.0010944129911101873</v>
      </c>
      <c r="L19" s="22">
        <f t="shared" si="64"/>
        <v>0.0010529907041980633</v>
      </c>
      <c r="M19" s="20">
        <f t="shared" si="4"/>
        <v>-0.284</v>
      </c>
      <c r="N19" s="21"/>
      <c r="O19" s="18">
        <v>58</v>
      </c>
      <c r="P19" s="19">
        <v>156</v>
      </c>
      <c r="Q19" s="22">
        <f aca="true" t="shared" si="65" ref="Q19:R19">O19/O$4</f>
        <v>0.000712137024986187</v>
      </c>
      <c r="R19" s="22">
        <f t="shared" si="65"/>
        <v>0.0015396002960769801</v>
      </c>
      <c r="S19" s="20">
        <f t="shared" si="5"/>
        <v>-0.6282051282051282</v>
      </c>
      <c r="T19" s="21"/>
      <c r="U19" s="18">
        <v>180</v>
      </c>
      <c r="V19" s="19">
        <v>444</v>
      </c>
      <c r="W19" s="22">
        <f aca="true" t="shared" si="66" ref="W19:X19">U19/U$4</f>
        <v>0.004413820161349648</v>
      </c>
      <c r="X19" s="22">
        <f t="shared" si="66"/>
        <v>0.006291536183418118</v>
      </c>
      <c r="Y19" s="20">
        <f t="shared" si="6"/>
        <v>-0.5945945945945946</v>
      </c>
      <c r="Z19" s="21"/>
    </row>
    <row r="20" spans="1:26" s="9" customFormat="1" ht="13.5" customHeight="1">
      <c r="A20" s="23">
        <v>15</v>
      </c>
      <c r="B20" s="13" t="s">
        <v>27</v>
      </c>
      <c r="C20" s="18">
        <v>416</v>
      </c>
      <c r="D20" s="19">
        <v>1115</v>
      </c>
      <c r="E20" s="22">
        <f aca="true" t="shared" si="67" ref="E20:F20">C20/C$4</f>
        <v>0.0014556448226632703</v>
      </c>
      <c r="F20" s="22">
        <f t="shared" si="67"/>
        <v>0.0027240633741739246</v>
      </c>
      <c r="G20" s="20">
        <f t="shared" si="3"/>
        <v>-0.6269058295964126</v>
      </c>
      <c r="H20" s="21"/>
      <c r="I20" s="18">
        <v>189</v>
      </c>
      <c r="J20" s="19">
        <v>499</v>
      </c>
      <c r="K20" s="22">
        <f aca="true" t="shared" si="68" ref="K20:L20">I20/I$4</f>
        <v>0.001155553381675002</v>
      </c>
      <c r="L20" s="22">
        <f t="shared" si="68"/>
        <v>0.0021017694455793346</v>
      </c>
      <c r="M20" s="20">
        <f t="shared" si="4"/>
        <v>-0.6212424849699398</v>
      </c>
      <c r="N20" s="21"/>
      <c r="O20" s="18">
        <v>130</v>
      </c>
      <c r="P20" s="19">
        <v>205</v>
      </c>
      <c r="Q20" s="22">
        <f aca="true" t="shared" si="69" ref="Q20:R20">O20/O$4</f>
        <v>0.0015961691939345571</v>
      </c>
      <c r="R20" s="22">
        <f t="shared" si="69"/>
        <v>0.002023192696767826</v>
      </c>
      <c r="S20" s="20">
        <f t="shared" si="5"/>
        <v>-0.36585365853658536</v>
      </c>
      <c r="T20" s="21"/>
      <c r="U20" s="18">
        <v>97</v>
      </c>
      <c r="V20" s="19">
        <v>411</v>
      </c>
      <c r="W20" s="22">
        <f aca="true" t="shared" si="70" ref="W20:X20">U20/U$4</f>
        <v>0.002378558642505088</v>
      </c>
      <c r="X20" s="22">
        <f t="shared" si="70"/>
        <v>0.005823922007623528</v>
      </c>
      <c r="Y20" s="20">
        <f t="shared" si="6"/>
        <v>-0.7639902676399026</v>
      </c>
      <c r="Z20" s="21"/>
    </row>
    <row r="21" spans="1:26" s="9" customFormat="1" ht="13.5" customHeight="1">
      <c r="A21" s="23">
        <v>16</v>
      </c>
      <c r="B21" s="13" t="s">
        <v>28</v>
      </c>
      <c r="C21" s="18">
        <v>316</v>
      </c>
      <c r="D21" s="19">
        <v>1131</v>
      </c>
      <c r="E21" s="22">
        <f aca="true" t="shared" si="71" ref="E21:F21">C21/C$4</f>
        <v>0.0011057302018307534</v>
      </c>
      <c r="F21" s="22">
        <f t="shared" si="71"/>
        <v>0.002763153072816779</v>
      </c>
      <c r="G21" s="20">
        <f t="shared" si="3"/>
        <v>-0.7206012378426172</v>
      </c>
      <c r="H21" s="21"/>
      <c r="I21" s="18">
        <v>117</v>
      </c>
      <c r="J21" s="19">
        <v>645</v>
      </c>
      <c r="K21" s="22">
        <f aca="true" t="shared" si="72" ref="K21:L21">I21/I$4</f>
        <v>0.0007153425696083347</v>
      </c>
      <c r="L21" s="22">
        <f t="shared" si="72"/>
        <v>0.0027167160168310033</v>
      </c>
      <c r="M21" s="20">
        <f t="shared" si="4"/>
        <v>-0.8186046511627907</v>
      </c>
      <c r="N21" s="21"/>
      <c r="O21" s="18">
        <v>129</v>
      </c>
      <c r="P21" s="19">
        <v>214</v>
      </c>
      <c r="Q21" s="22">
        <f aca="true" t="shared" si="73" ref="Q21:R21">O21/O$4</f>
        <v>0.0015838909693658297</v>
      </c>
      <c r="R21" s="22">
        <f t="shared" si="73"/>
        <v>0.0021120157907722676</v>
      </c>
      <c r="S21" s="20">
        <f t="shared" si="5"/>
        <v>-0.397196261682243</v>
      </c>
      <c r="T21" s="21"/>
      <c r="U21" s="18">
        <v>70</v>
      </c>
      <c r="V21" s="19">
        <v>272</v>
      </c>
      <c r="W21" s="22">
        <f aca="true" t="shared" si="74" ref="W21:X21">U21/U$4</f>
        <v>0.0017164856183026409</v>
      </c>
      <c r="X21" s="22">
        <f t="shared" si="74"/>
        <v>0.0038542744186705587</v>
      </c>
      <c r="Y21" s="20">
        <f t="shared" si="6"/>
        <v>-0.7426470588235294</v>
      </c>
      <c r="Z21" s="21"/>
    </row>
    <row r="22" spans="1:26" s="9" customFormat="1" ht="13.5" customHeight="1">
      <c r="A22" s="23">
        <v>17</v>
      </c>
      <c r="B22" s="13" t="s">
        <v>26</v>
      </c>
      <c r="C22" s="18">
        <v>310</v>
      </c>
      <c r="D22" s="19">
        <v>555</v>
      </c>
      <c r="E22" s="22">
        <f aca="true" t="shared" si="75" ref="E22:F22">C22/C$4</f>
        <v>0.0010847353245808022</v>
      </c>
      <c r="F22" s="22">
        <f t="shared" si="75"/>
        <v>0.0013559239216740164</v>
      </c>
      <c r="G22" s="20">
        <f t="shared" si="3"/>
        <v>-0.44144144144144143</v>
      </c>
      <c r="H22" s="21"/>
      <c r="I22" s="18">
        <v>88</v>
      </c>
      <c r="J22" s="19">
        <v>193</v>
      </c>
      <c r="K22" s="22">
        <f aca="true" t="shared" si="76" ref="K22:L22">I22/I$4</f>
        <v>0.0005380354369703714</v>
      </c>
      <c r="L22" s="22">
        <f t="shared" si="76"/>
        <v>0.0008129088236409049</v>
      </c>
      <c r="M22" s="20">
        <f t="shared" si="4"/>
        <v>-0.5440414507772021</v>
      </c>
      <c r="N22" s="21"/>
      <c r="O22" s="18">
        <v>106</v>
      </c>
      <c r="P22" s="19">
        <v>149</v>
      </c>
      <c r="Q22" s="22">
        <f aca="true" t="shared" si="77" ref="Q22:R22">O22/O$4</f>
        <v>0.0013014918042851004</v>
      </c>
      <c r="R22" s="22">
        <f t="shared" si="77"/>
        <v>0.001470515667406859</v>
      </c>
      <c r="S22" s="20">
        <f t="shared" si="5"/>
        <v>-0.28859060402684567</v>
      </c>
      <c r="T22" s="21"/>
      <c r="U22" s="18">
        <v>116</v>
      </c>
      <c r="V22" s="19">
        <v>213</v>
      </c>
      <c r="W22" s="22">
        <f aca="true" t="shared" si="78" ref="W22:X22">U22/U$4</f>
        <v>0.002844461881758662</v>
      </c>
      <c r="X22" s="22">
        <f t="shared" si="78"/>
        <v>0.003018236952855989</v>
      </c>
      <c r="Y22" s="20">
        <f t="shared" si="6"/>
        <v>-0.45539906103286387</v>
      </c>
      <c r="Z22" s="21"/>
    </row>
    <row r="23" spans="1:26" s="9" customFormat="1" ht="13.5" customHeight="1">
      <c r="A23" s="23">
        <v>18</v>
      </c>
      <c r="B23" s="13" t="s">
        <v>24</v>
      </c>
      <c r="C23" s="18">
        <v>297</v>
      </c>
      <c r="D23" s="19">
        <v>1996</v>
      </c>
      <c r="E23" s="22">
        <f aca="true" t="shared" si="79" ref="E23:F23">C23/C$4</f>
        <v>0.001039246423872575</v>
      </c>
      <c r="F23" s="22">
        <f t="shared" si="79"/>
        <v>0.004876439905696102</v>
      </c>
      <c r="G23" s="20">
        <f t="shared" si="3"/>
        <v>-0.8512024048096193</v>
      </c>
      <c r="H23" s="21"/>
      <c r="I23" s="18">
        <v>110</v>
      </c>
      <c r="J23" s="19">
        <v>1131</v>
      </c>
      <c r="K23" s="22">
        <f aca="true" t="shared" si="80" ref="K23:L23">I23/I$4</f>
        <v>0.0006725442962129642</v>
      </c>
      <c r="L23" s="22">
        <f t="shared" si="80"/>
        <v>0.004763729945792039</v>
      </c>
      <c r="M23" s="20">
        <f t="shared" si="4"/>
        <v>-0.9027409372236959</v>
      </c>
      <c r="N23" s="21"/>
      <c r="O23" s="18">
        <v>91</v>
      </c>
      <c r="P23" s="19">
        <v>547</v>
      </c>
      <c r="Q23" s="22">
        <f aca="true" t="shared" si="81" ref="Q23:R23">O23/O$4</f>
        <v>0.0011173184357541898</v>
      </c>
      <c r="R23" s="22">
        <f t="shared" si="81"/>
        <v>0.00539847026893659</v>
      </c>
      <c r="S23" s="20">
        <f t="shared" si="5"/>
        <v>-0.8336380255941499</v>
      </c>
      <c r="T23" s="21"/>
      <c r="U23" s="18">
        <v>96</v>
      </c>
      <c r="V23" s="19">
        <v>318</v>
      </c>
      <c r="W23" s="22">
        <f aca="true" t="shared" si="82" ref="W23:X23">U23/U$4</f>
        <v>0.002354037419386479</v>
      </c>
      <c r="X23" s="22">
        <f t="shared" si="82"/>
        <v>0.004506100239475138</v>
      </c>
      <c r="Y23" s="20">
        <f t="shared" si="6"/>
        <v>-0.6981132075471698</v>
      </c>
      <c r="Z23" s="21"/>
    </row>
    <row r="24" spans="1:26" s="9" customFormat="1" ht="13.5" customHeight="1">
      <c r="A24" s="23">
        <v>19</v>
      </c>
      <c r="B24" s="13" t="s">
        <v>25</v>
      </c>
      <c r="C24" s="18">
        <v>284</v>
      </c>
      <c r="D24" s="19">
        <v>709</v>
      </c>
      <c r="E24" s="22">
        <f aca="true" t="shared" si="83" ref="E24:F24">C24/C$4</f>
        <v>0.0009937575231643478</v>
      </c>
      <c r="F24" s="22">
        <f t="shared" si="83"/>
        <v>0.001732162271111491</v>
      </c>
      <c r="G24" s="20">
        <f t="shared" si="3"/>
        <v>-0.5994358251057827</v>
      </c>
      <c r="H24" s="21"/>
      <c r="I24" s="18">
        <v>102</v>
      </c>
      <c r="J24" s="19">
        <v>428</v>
      </c>
      <c r="K24" s="22">
        <f aca="true" t="shared" si="84" ref="K24:L24">I24/I$4</f>
        <v>0.0006236319837611123</v>
      </c>
      <c r="L24" s="22">
        <f t="shared" si="84"/>
        <v>0.0018027200855870844</v>
      </c>
      <c r="M24" s="20">
        <f t="shared" si="4"/>
        <v>-0.7616822429906542</v>
      </c>
      <c r="N24" s="21"/>
      <c r="O24" s="18">
        <v>81</v>
      </c>
      <c r="P24" s="19">
        <v>188</v>
      </c>
      <c r="Q24" s="22">
        <f aca="true" t="shared" si="85" ref="Q24:R24">O24/O$4</f>
        <v>0.0009945361900669163</v>
      </c>
      <c r="R24" s="22">
        <f t="shared" si="85"/>
        <v>0.0018554157414261041</v>
      </c>
      <c r="S24" s="20">
        <f t="shared" si="5"/>
        <v>-0.5691489361702128</v>
      </c>
      <c r="T24" s="21"/>
      <c r="U24" s="18">
        <v>101</v>
      </c>
      <c r="V24" s="19">
        <v>93</v>
      </c>
      <c r="W24" s="22">
        <f aca="true" t="shared" si="86" ref="W24:X24">U24/U$4</f>
        <v>0.002476643534979525</v>
      </c>
      <c r="X24" s="22">
        <f t="shared" si="86"/>
        <v>0.0013178217681483896</v>
      </c>
      <c r="Y24" s="20">
        <f t="shared" si="6"/>
        <v>0.08602150537634409</v>
      </c>
      <c r="Z24" s="21"/>
    </row>
    <row r="25" spans="1:26" s="9" customFormat="1" ht="13.5" customHeight="1">
      <c r="A25" s="24">
        <v>20</v>
      </c>
      <c r="B25" s="25" t="s">
        <v>29</v>
      </c>
      <c r="C25" s="26">
        <v>191</v>
      </c>
      <c r="D25" s="27">
        <v>3525</v>
      </c>
      <c r="E25" s="28">
        <f aca="true" t="shared" si="87" ref="E25:F25">C25/C$4</f>
        <v>0.0006683369257901072</v>
      </c>
      <c r="F25" s="28">
        <f t="shared" si="87"/>
        <v>0.008611949232253887</v>
      </c>
      <c r="G25" s="29">
        <f t="shared" si="3"/>
        <v>-0.9458156028368795</v>
      </c>
      <c r="H25" s="30"/>
      <c r="I25" s="26">
        <v>41</v>
      </c>
      <c r="J25" s="27">
        <v>1799</v>
      </c>
      <c r="K25" s="28">
        <f aca="true" t="shared" si="88" ref="K25:L25">I25/I$4</f>
        <v>0.0002506756013157412</v>
      </c>
      <c r="L25" s="28">
        <f t="shared" si="88"/>
        <v>0.0075773211074092635</v>
      </c>
      <c r="M25" s="29">
        <f t="shared" si="4"/>
        <v>-0.9772095608671484</v>
      </c>
      <c r="N25" s="30"/>
      <c r="O25" s="26">
        <v>79</v>
      </c>
      <c r="P25" s="27">
        <v>585</v>
      </c>
      <c r="Q25" s="28">
        <f aca="true" t="shared" si="89" ref="Q25:R25">O25/O$4</f>
        <v>0.0009699797409294616</v>
      </c>
      <c r="R25" s="28">
        <f t="shared" si="89"/>
        <v>0.005773501110288675</v>
      </c>
      <c r="S25" s="29">
        <f t="shared" si="5"/>
        <v>-0.864957264957265</v>
      </c>
      <c r="T25" s="30"/>
      <c r="U25" s="26">
        <v>71</v>
      </c>
      <c r="V25" s="27">
        <v>1141</v>
      </c>
      <c r="W25" s="28">
        <f aca="true" t="shared" si="90" ref="W25:X25">U25/U$4</f>
        <v>0.0017410068414212502</v>
      </c>
      <c r="X25" s="28">
        <f t="shared" si="90"/>
        <v>0.016168114381261426</v>
      </c>
      <c r="Y25" s="29">
        <f t="shared" si="6"/>
        <v>-0.9377738825591586</v>
      </c>
      <c r="Z25" s="30"/>
    </row>
    <row r="26" spans="1: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 t="s">
        <v>30</v>
      </c>
      <c r="B27" s="1"/>
      <c r="C27" s="2">
        <f aca="true" t="shared" si="91" ref="C27:D27">C4-C5-C6</f>
        <v>0</v>
      </c>
      <c r="D27" s="2">
        <f t="shared" si="91"/>
        <v>0</v>
      </c>
      <c r="E27" s="1"/>
      <c r="F27" s="1"/>
      <c r="G27" s="1"/>
      <c r="H27" s="1"/>
      <c r="I27" s="2">
        <f aca="true" t="shared" si="92" ref="I27:J27">I4-I5-I6</f>
        <v>0</v>
      </c>
      <c r="J27" s="2">
        <f t="shared" si="92"/>
        <v>0</v>
      </c>
      <c r="K27" s="1"/>
      <c r="L27" s="1"/>
      <c r="M27" s="1"/>
      <c r="N27" s="1"/>
      <c r="O27" s="2">
        <f aca="true" t="shared" si="93" ref="O27:P27">O4-O5-O6</f>
        <v>0</v>
      </c>
      <c r="P27" s="2">
        <f t="shared" si="93"/>
        <v>0</v>
      </c>
      <c r="Q27" s="1"/>
      <c r="R27" s="1"/>
      <c r="S27" s="1"/>
      <c r="T27" s="1"/>
      <c r="U27" s="2">
        <f aca="true" t="shared" si="94" ref="U27:V27">U4-U5-U6</f>
        <v>-9</v>
      </c>
      <c r="V27" s="2">
        <f t="shared" si="94"/>
        <v>0</v>
      </c>
      <c r="W27" s="1"/>
      <c r="X27" s="1"/>
      <c r="Y27" s="1"/>
      <c r="Z27" s="1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5">
    <mergeCell ref="A1:Z1"/>
    <mergeCell ref="C2:G2"/>
    <mergeCell ref="I2:M2"/>
    <mergeCell ref="O2:S2"/>
    <mergeCell ref="U2:Y2"/>
  </mergeCells>
  <conditionalFormatting sqref="G4:G25">
    <cfRule type="colorScale" priority="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4:M25">
    <cfRule type="colorScale" priority="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S4:S25">
    <cfRule type="colorScale" priority="1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Y4:Y25">
    <cfRule type="colorScale" priority="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" footer="0"/>
  <pageSetup horizontalDpi="600" verticalDpi="6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2.59765625" defaultRowHeight="15" customHeight="1"/>
  <cols>
    <col min="1" max="26" width="8.59765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2.59765625" defaultRowHeight="15" customHeight="1"/>
  <cols>
    <col min="1" max="26" width="8.59765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Patrik Kováč</dc:creator>
  <cp:keywords/>
  <dc:description/>
  <cp:lastModifiedBy>lenka</cp:lastModifiedBy>
  <dcterms:created xsi:type="dcterms:W3CDTF">2016-05-30T15:14:39Z</dcterms:created>
  <dcterms:modified xsi:type="dcterms:W3CDTF">2020-11-22T20:49:29Z</dcterms:modified>
  <cp:category/>
  <cp:version/>
  <cp:contentType/>
  <cp:contentStatus/>
</cp:coreProperties>
</file>